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2" windowWidth="13980" windowHeight="7872" activeTab="0"/>
  </bookViews>
  <sheets>
    <sheet name="WetPondCalculator" sheetId="1" r:id="rId1"/>
  </sheets>
  <definedNames>
    <definedName name="_xlnm.Print_Area" localSheetId="0">'WetPondCalculator'!$B$1:$J$24</definedName>
  </definedNames>
  <calcPr fullCalcOnLoad="1"/>
</workbook>
</file>

<file path=xl/sharedStrings.xml><?xml version="1.0" encoding="utf-8"?>
<sst xmlns="http://schemas.openxmlformats.org/spreadsheetml/2006/main" count="28" uniqueCount="26">
  <si>
    <t>Water Quality Wet Pond Volume Calculator</t>
  </si>
  <si>
    <t>Precipitation Scaling Factor</t>
  </si>
  <si>
    <t>Impervious</t>
  </si>
  <si>
    <t>Area (ac)</t>
  </si>
  <si>
    <t>CN</t>
  </si>
  <si>
    <t>Runoff</t>
  </si>
  <si>
    <t>Volume (cu ft)</t>
  </si>
  <si>
    <t>Total</t>
  </si>
  <si>
    <t>6-Month 24-Hr Precipitation (in)</t>
  </si>
  <si>
    <t>(Water Quality Design Storm)</t>
  </si>
  <si>
    <t>2-Year 24-Hr Precipitation (inches)</t>
  </si>
  <si>
    <t>S (in)</t>
  </si>
  <si>
    <t>Storage</t>
  </si>
  <si>
    <t>Volume (in)</t>
  </si>
  <si>
    <t>Volume (ac-ft)</t>
  </si>
  <si>
    <t xml:space="preserve">Site Description:  </t>
  </si>
  <si>
    <t>Enter information for Cells shown in Blue</t>
  </si>
  <si>
    <t>The rest are computed</t>
  </si>
  <si>
    <t>Pervious Grass</t>
  </si>
  <si>
    <t>Pervious Forest</t>
  </si>
  <si>
    <t>Pond Must be 2-celled with Cell 1 Volume=25%-35% of Total</t>
  </si>
  <si>
    <t>For "Large" Wet pond, Multiply Volume by 1.5</t>
  </si>
  <si>
    <t>(Large Wet Pond)</t>
  </si>
  <si>
    <t>(Basic Wet Pond)</t>
  </si>
  <si>
    <t>Per Table B.1, 2001 Stormwater Management Manual for the Puget Sound Basin</t>
  </si>
  <si>
    <t>Per Table B.1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</si>
</sst>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3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69" fontId="1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9" fontId="4" fillId="0" borderId="10" xfId="57" applyFont="1" applyBorder="1" applyAlignment="1">
      <alignment/>
    </xf>
    <xf numFmtId="170" fontId="4" fillId="0" borderId="0" xfId="0" applyNumberFormat="1" applyFont="1" applyAlignment="1">
      <alignment/>
    </xf>
    <xf numFmtId="170" fontId="4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5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2" max="2" width="16.7109375" style="0" customWidth="1"/>
    <col min="5" max="5" width="12.00390625" style="0" customWidth="1"/>
    <col min="6" max="6" width="15.00390625" style="0" customWidth="1"/>
    <col min="7" max="7" width="13.7109375" style="0" customWidth="1"/>
    <col min="8" max="8" width="14.421875" style="0" customWidth="1"/>
  </cols>
  <sheetData>
    <row r="2" ht="15">
      <c r="B2" s="2" t="s">
        <v>0</v>
      </c>
    </row>
    <row r="3" ht="15">
      <c r="B3" s="2"/>
    </row>
    <row r="4" ht="12.75">
      <c r="B4" s="17" t="s">
        <v>16</v>
      </c>
    </row>
    <row r="5" ht="12.75">
      <c r="B5" s="21" t="s">
        <v>17</v>
      </c>
    </row>
    <row r="8" ht="12.75">
      <c r="B8" s="1" t="s">
        <v>15</v>
      </c>
    </row>
    <row r="10" spans="2:6" ht="12.75">
      <c r="B10" t="s">
        <v>10</v>
      </c>
      <c r="E10" s="18">
        <v>1.82</v>
      </c>
      <c r="F10" s="26" t="s">
        <v>24</v>
      </c>
    </row>
    <row r="11" spans="2:9" ht="12.75">
      <c r="B11" s="7" t="s">
        <v>1</v>
      </c>
      <c r="C11" s="7"/>
      <c r="D11" s="7"/>
      <c r="E11" s="22">
        <v>0.72</v>
      </c>
      <c r="F11" s="7" t="s">
        <v>25</v>
      </c>
      <c r="G11" s="7"/>
      <c r="H11" s="7"/>
      <c r="I11" s="7"/>
    </row>
    <row r="12" spans="2:6" ht="12.75">
      <c r="B12" s="1" t="s">
        <v>8</v>
      </c>
      <c r="C12" s="1"/>
      <c r="D12" s="1"/>
      <c r="E12" s="25">
        <f>E11*E10</f>
        <v>1.3104</v>
      </c>
      <c r="F12" s="1" t="s">
        <v>9</v>
      </c>
    </row>
    <row r="15" spans="3:8" ht="12.75">
      <c r="C15" s="3"/>
      <c r="D15" s="3"/>
      <c r="E15" s="3" t="s">
        <v>12</v>
      </c>
      <c r="F15" s="3" t="s">
        <v>5</v>
      </c>
      <c r="G15" s="3" t="s">
        <v>5</v>
      </c>
      <c r="H15" s="3" t="s">
        <v>5</v>
      </c>
    </row>
    <row r="16" spans="3:8" ht="12.75">
      <c r="C16" s="4" t="s">
        <v>3</v>
      </c>
      <c r="D16" s="4" t="s">
        <v>4</v>
      </c>
      <c r="E16" s="4" t="s">
        <v>11</v>
      </c>
      <c r="F16" s="4" t="s">
        <v>13</v>
      </c>
      <c r="G16" s="4" t="s">
        <v>6</v>
      </c>
      <c r="H16" s="4" t="s">
        <v>14</v>
      </c>
    </row>
    <row r="17" spans="2:8" ht="12.75">
      <c r="B17" s="1" t="s">
        <v>19</v>
      </c>
      <c r="C17" s="23">
        <v>1</v>
      </c>
      <c r="D17" s="20">
        <v>72</v>
      </c>
      <c r="E17" s="5">
        <f>(1000/D17)-10</f>
        <v>3.8888888888888893</v>
      </c>
      <c r="F17" s="5">
        <f>IF($E$12&gt;0.2*E17,($E$12-0.2*E17)^2/($E$12+0.8*E17),0)</f>
        <v>0.06416051537042246</v>
      </c>
      <c r="G17" s="11">
        <f>C17*43560*F17/12</f>
        <v>232.90267079463354</v>
      </c>
      <c r="H17" s="8">
        <f>G17/43560</f>
        <v>0.0053467096142018715</v>
      </c>
    </row>
    <row r="18" spans="2:8" ht="12.75">
      <c r="B18" s="1" t="s">
        <v>18</v>
      </c>
      <c r="C18" s="23">
        <v>0</v>
      </c>
      <c r="D18" s="20">
        <v>86</v>
      </c>
      <c r="E18" s="5">
        <f>(1000/D18)-10</f>
        <v>1.6279069767441854</v>
      </c>
      <c r="F18" s="5">
        <f>IF($E$12&gt;0.2*E18,($E$12-0.2*E18)^2/($E$12+0.8*E18),0)</f>
        <v>0.3712091660039924</v>
      </c>
      <c r="G18" s="11">
        <f>C18*43560*F18/12</f>
        <v>0</v>
      </c>
      <c r="H18" s="8">
        <f>G18/43560</f>
        <v>0</v>
      </c>
    </row>
    <row r="19" spans="2:8" ht="12.75">
      <c r="B19" s="6" t="s">
        <v>2</v>
      </c>
      <c r="C19" s="24">
        <v>4.362</v>
      </c>
      <c r="D19" s="19">
        <v>98</v>
      </c>
      <c r="E19" s="10">
        <f>(1000/D19)-10</f>
        <v>0.204081632653061</v>
      </c>
      <c r="F19" s="10">
        <f>IF($E$12&gt;0.2*E19,($E$12-0.2*E19)^2/($E$12+0.8*E19),0)</f>
        <v>1.0937644370424602</v>
      </c>
      <c r="G19" s="12">
        <f>C19*43560*F19/12</f>
        <v>17318.731721996537</v>
      </c>
      <c r="H19" s="13">
        <f>G19/43560</f>
        <v>0.3975833728649343</v>
      </c>
    </row>
    <row r="20" spans="2:9" ht="13.5" thickBot="1">
      <c r="B20" s="1" t="s">
        <v>7</v>
      </c>
      <c r="C20" s="9">
        <f>SUM(C17:C19)</f>
        <v>5.362</v>
      </c>
      <c r="F20" s="5">
        <f>(C17*F17+C19*F19)/C20</f>
        <v>0.901745801892882</v>
      </c>
      <c r="G20" s="15">
        <f>SUM(G17:G19)</f>
        <v>17551.63439279117</v>
      </c>
      <c r="H20" s="16">
        <f>SUM(H17:H19)</f>
        <v>0.40293008247913614</v>
      </c>
      <c r="I20" t="s">
        <v>23</v>
      </c>
    </row>
    <row r="21" ht="13.5" thickTop="1"/>
    <row r="22" spans="2:9" ht="13.5" thickBot="1">
      <c r="B22" s="1" t="s">
        <v>21</v>
      </c>
      <c r="G22" s="15">
        <f>G20*1.5</f>
        <v>26327.451589186756</v>
      </c>
      <c r="H22" s="16">
        <f>H20*1.5</f>
        <v>0.6043951237187042</v>
      </c>
      <c r="I22" t="s">
        <v>22</v>
      </c>
    </row>
    <row r="23" ht="13.5" thickTop="1"/>
    <row r="24" spans="2:8" ht="12.75">
      <c r="B24" s="1" t="s">
        <v>20</v>
      </c>
      <c r="D24" s="1"/>
      <c r="E24" s="1"/>
      <c r="F24" s="1"/>
      <c r="G24" s="1"/>
      <c r="H24" s="1"/>
    </row>
    <row r="25" spans="6:8" ht="12.75">
      <c r="F25" s="1"/>
      <c r="G25" s="14"/>
      <c r="H25" s="1"/>
    </row>
  </sheetData>
  <sheetProtection/>
  <printOptions/>
  <pageMargins left="0.75" right="0.75" top="1" bottom="1" header="0.5" footer="0.5"/>
  <pageSetup fitToHeight="1" fitToWidth="1"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Quality Wet Pond Calculator</dc:title>
  <dc:subject>Water Quality Wet Pond Calculator</dc:subject>
  <dc:creator>WSDOT Hydraulics</dc:creator>
  <cp:keywords/>
  <dc:description/>
  <cp:lastModifiedBy>willisr</cp:lastModifiedBy>
  <cp:lastPrinted>2002-01-20T22:26:04Z</cp:lastPrinted>
  <dcterms:created xsi:type="dcterms:W3CDTF">2002-01-19T22:45:05Z</dcterms:created>
  <dcterms:modified xsi:type="dcterms:W3CDTF">2019-12-05T17:26:30Z</dcterms:modified>
  <cp:category/>
  <cp:version/>
  <cp:contentType/>
  <cp:contentStatus/>
</cp:coreProperties>
</file>